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5195" windowHeight="8700"/>
  </bookViews>
  <sheets>
    <sheet name="Tikslinės dotacijos" sheetId="75" r:id="rId1"/>
  </sheets>
  <calcPr calcId="125725"/>
</workbook>
</file>

<file path=xl/calcChain.xml><?xml version="1.0" encoding="utf-8"?>
<calcChain xmlns="http://schemas.openxmlformats.org/spreadsheetml/2006/main">
  <c r="D89" i="75"/>
  <c r="C89"/>
  <c r="D51"/>
  <c r="D49" s="1"/>
  <c r="D61" s="1"/>
  <c r="D88"/>
  <c r="D86"/>
  <c r="D85"/>
  <c r="D83"/>
  <c r="D82"/>
  <c r="D80"/>
  <c r="D79"/>
  <c r="D77"/>
  <c r="D76"/>
  <c r="D72"/>
  <c r="D71"/>
  <c r="D69"/>
  <c r="D68"/>
  <c r="D65"/>
  <c r="D64"/>
  <c r="D62"/>
  <c r="D48"/>
  <c r="D28"/>
  <c r="D14"/>
  <c r="D11"/>
  <c r="D8"/>
  <c r="C88"/>
  <c r="C86"/>
  <c r="C85"/>
  <c r="C83"/>
  <c r="C82"/>
  <c r="C80"/>
  <c r="C76"/>
  <c r="C72"/>
  <c r="C79"/>
  <c r="C77"/>
  <c r="C68"/>
  <c r="C65"/>
  <c r="C71"/>
  <c r="C69"/>
  <c r="C64"/>
  <c r="C62"/>
  <c r="D63"/>
  <c r="C63"/>
  <c r="C61"/>
  <c r="C49"/>
  <c r="C51"/>
  <c r="D58"/>
  <c r="C58"/>
  <c r="C57"/>
  <c r="D52"/>
  <c r="C52"/>
  <c r="D53"/>
  <c r="C53"/>
  <c r="D50"/>
  <c r="C50"/>
  <c r="D45"/>
  <c r="C45"/>
  <c r="C28" s="1"/>
  <c r="C32"/>
  <c r="C14" l="1"/>
  <c r="C11"/>
  <c r="C8"/>
  <c r="C48" l="1"/>
  <c r="D32" l="1"/>
  <c r="C60"/>
</calcChain>
</file>

<file path=xl/sharedStrings.xml><?xml version="1.0" encoding="utf-8"?>
<sst xmlns="http://schemas.openxmlformats.org/spreadsheetml/2006/main" count="148" uniqueCount="82">
  <si>
    <t>01</t>
  </si>
  <si>
    <t>03</t>
  </si>
  <si>
    <t>04</t>
  </si>
  <si>
    <t>07</t>
  </si>
  <si>
    <t>09</t>
  </si>
  <si>
    <t>Gyventojų registro tvarkymas ir duomenų valstybės registrams teikimas</t>
  </si>
  <si>
    <t>Duomenų valstybės suteiktos pagalbos registrui teikimas</t>
  </si>
  <si>
    <t>Valstybinės kalbos vartojimo ir taisyklingumo kontrolė</t>
  </si>
  <si>
    <t>Archyvinių dokumentų tvarkymas</t>
  </si>
  <si>
    <t>Pirminės teisinės pagalbos teikimas</t>
  </si>
  <si>
    <t>Gyvenamosios vietos deklaravimas</t>
  </si>
  <si>
    <t>Civilinės saugos organizavimas</t>
  </si>
  <si>
    <t>02</t>
  </si>
  <si>
    <t>10</t>
  </si>
  <si>
    <t>Jaunimo teisių apsaugos funkcijų vykdymas</t>
  </si>
  <si>
    <t>Žemės ūkio funkcijų vykdymo organizavimas</t>
  </si>
  <si>
    <t>05 Savivaldybės veiklos programa</t>
  </si>
  <si>
    <t>04 Aplinkos gerinimo programa</t>
  </si>
  <si>
    <t>01 Žinių visuomenės, kultūrinio ir sportinio aktyvumo skatinimo programa</t>
  </si>
  <si>
    <t>02 Ekonominio konkurencingumo didinimo programa</t>
  </si>
  <si>
    <t>Dalyvavimas įgyvendinant gyventojų užimtumo programas</t>
  </si>
  <si>
    <t>Melioruotos žemės ir melioracijos objektų būklės gerinimo vykdymas</t>
  </si>
  <si>
    <t>06 Socialinės paramos plėtojimo ir visuomenės sveikatinimo programa</t>
  </si>
  <si>
    <t>Civilinės būklės aktų registravimas</t>
  </si>
  <si>
    <t>Kazlų Rūdos Rimvydo Žigaičio menų mokykla</t>
  </si>
  <si>
    <t>Kazlų Rūdos Kazio Griniaus gimnazija</t>
  </si>
  <si>
    <t>Kazlų Rūdos pedagoginė psichologinė tarnyba</t>
  </si>
  <si>
    <t>Priešgaisrinių tarnybų organizavimas</t>
  </si>
  <si>
    <t>Laidojimo pašalpų mokėjimo organizavimas</t>
  </si>
  <si>
    <t>Socialinėms išmokoms lėšų administravimas</t>
  </si>
  <si>
    <t>Socialinių paslaugų (socialinei priežiūrai socialinės rizikos šeimoms) teikimo organizavimas</t>
  </si>
  <si>
    <t>Valstybinėms (valstybės perduotoms savivaldybėms) funkcijoms vykdyti, iš viso</t>
  </si>
  <si>
    <t>Socialinių paslaugų (socialinei globai su sunkia negalia) teikimo organizavimas</t>
  </si>
  <si>
    <t>VALSTYBĖS BIUDŽETO LĖŠOS IŠ VISO</t>
  </si>
  <si>
    <t>Plutiškių gimnazija</t>
  </si>
  <si>
    <t>Kazlų Rūdos sporto centras</t>
  </si>
  <si>
    <t>Būsto nuomos ar išperkamosios būsto nuomos mokesčių dalies kompensavimas</t>
  </si>
  <si>
    <t>Kazlų Rūdos savivaldybės administracija - VšĮ Kazlų Rūdos Valdorfo progimnazija</t>
  </si>
  <si>
    <t>Socialinės paramos mokiniams (už mokymo reikmenis) teikimo organizavimas ir administravimas</t>
  </si>
  <si>
    <t>Iš viso</t>
  </si>
  <si>
    <t>Kita tikslinė dotacija (savivaldybėms perduotų įstaigų išlaikymui), iš viso</t>
  </si>
  <si>
    <t>Kazlų Rūdos savivaldybės administracija - Švietimo centralizuotų priemonių vykdymas</t>
  </si>
  <si>
    <t xml:space="preserve">Programos/ priemonės/įstaigos pavadinimas </t>
  </si>
  <si>
    <t>Kazlų Rūdos savivaldybės administracija - Neformaliojo vaikų švietimo programų vykdymas</t>
  </si>
  <si>
    <t>Kazlų Rūdos savivaldybės administracija - administravimas</t>
  </si>
  <si>
    <t>Socialinės paramos mokiniams (už maisto produktus) teikimo organizavimas ir administravimas, iš jų:</t>
  </si>
  <si>
    <t>Karo prievolės ir mobilizacijos administravimas</t>
  </si>
  <si>
    <t>Neveiksnių asmenų būklės peržiūrėjimo užtikrinimo funkcijai vykdyti</t>
  </si>
  <si>
    <t>Savivaldybės erdvinio duomenų rinkinio tvarkymo funkcijai atlikti</t>
  </si>
  <si>
    <t>Kazlų Rūdos savivaldybės administracija - VšĮ Kardokų gamtos mokykla</t>
  </si>
  <si>
    <t>Valstybinės funkcijos klasifikacija</t>
  </si>
  <si>
    <t>Užimtumo didinimo programos modulio įgyvendinimas</t>
  </si>
  <si>
    <t>Ugdymo reikmėms finansuoti, iš viso</t>
  </si>
  <si>
    <t>tūkst. Eur</t>
  </si>
  <si>
    <t>Kompensacijų nukentėjusiems nuo 1991m. sausio 11-13d. agresijos mokėjimo organizavimas</t>
  </si>
  <si>
    <t>Kazlų Rūdos „Elmos“ mokykla-darželis</t>
  </si>
  <si>
    <t>Kazlų Rūdos „Saulės“ mokykla</t>
  </si>
  <si>
    <t xml:space="preserve">                                                                                                                                           1 priedas</t>
  </si>
  <si>
    <t xml:space="preserve">                                                                                                                                           Kazlų Rūdos savivaldybės</t>
  </si>
  <si>
    <t>Kazlų Rūdos savivaldybės Jurgio Dovydaičio viešoji biblioteka</t>
  </si>
  <si>
    <t>08</t>
  </si>
  <si>
    <t>Kazlų Rūdos savivaldybės Kultūros centras</t>
  </si>
  <si>
    <t>Valstybės biudžeto dotacija savivaldybių viešosioms bibliotekoms dokumentams įsigyti, iš viso</t>
  </si>
  <si>
    <t>Valstybės biudžeto dotacija savivaldybių kultūros ir meno darbuotojų darbo užmokesčiui padidinti, iš viso</t>
  </si>
  <si>
    <t>Valstybės biudžeto lėšos neformaliajam vaikų švietimui, iš viso</t>
  </si>
  <si>
    <t>Kazlų Rūdos savivaldybės visuomenės sveikatos biuras, iš jų:</t>
  </si>
  <si>
    <t xml:space="preserve">                                                                                                                                           2022 metų biudžeto asignavimų paskirstymo</t>
  </si>
  <si>
    <t>Kazlų Rūdos savivaldybės valstybės biudžeto tikslinių dotacijų asignavimų 2022 metams paskirstymas</t>
  </si>
  <si>
    <t>iš jų darbo užmokesčiui</t>
  </si>
  <si>
    <t>Tarpinstitucinio bendradarbiavimo koordinatoriaus pareigybei išlaikyti</t>
  </si>
  <si>
    <t>Mokinių ir visuomenės sveikatos stiprinimas ir stebėsena</t>
  </si>
  <si>
    <t>Visuomenės psichikos sveikatos paslaugų prieinamumas, ankstyvojo savižudybių atpažinimo ir kompleksinės pagalbos teikimas</t>
  </si>
  <si>
    <t>01 Savivaldybės veiklos programa</t>
  </si>
  <si>
    <t>Valstybės biudžeto lėšos, skirtos pedagoginių darbuotojų, išlaikomų iš savivaldybių biudžeto lėšų (išskyrus valstybės biudžeto specialias tikslines dotacijas), darbo užmokesčiui didinti</t>
  </si>
  <si>
    <t>Kazlų Rūdos savivaldybės visuomenės sveikatos biuras</t>
  </si>
  <si>
    <t>Socialinių išmokų ir kompensacijų mokėjimo organizavimas ir administravimas</t>
  </si>
  <si>
    <t>Valstybės biudžeto lėšos, skirtos siekiant užtikrinti LR piniginės socialinės paramos nepasiturintiems gyventojams įstatymo įgyvendinimą dėl padidėjusių išlaidų būsto šildymo išlaidų kompensacijoms teikti, iš viso</t>
  </si>
  <si>
    <t>Akredituotos socialinės priežiūros paslaugų finansavimas</t>
  </si>
  <si>
    <t>Valstybės biudžeto lėšos akredituotai vaikų dienos socialinei priežiūrai organizuoti, teikti ir administruoti, iš viso</t>
  </si>
  <si>
    <t>Neįgaliųjų socialinės integracijos organizavimas</t>
  </si>
  <si>
    <t>Valstybės biudžeto lėšos, skirtosasmeninei pagalbai teikti ir administruoti, iš viso</t>
  </si>
  <si>
    <t>Neformaliojo vaikų švietimo programų vykdymas</t>
  </si>
</sst>
</file>

<file path=xl/styles.xml><?xml version="1.0" encoding="utf-8"?>
<styleSheet xmlns="http://schemas.openxmlformats.org/spreadsheetml/2006/main">
  <numFmts count="1">
    <numFmt numFmtId="164" formatCode="#,##0.0"/>
  </numFmts>
  <fonts count="5">
    <font>
      <sz val="10"/>
      <name val="Arial"/>
      <charset val="186"/>
    </font>
    <font>
      <sz val="8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2"/>
      <name val="Times New Roman"/>
      <family val="1"/>
      <charset val="186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0" borderId="0" xfId="0" applyFont="1"/>
    <xf numFmtId="49" fontId="2" fillId="0" borderId="0" xfId="0" applyNumberFormat="1" applyFont="1" applyAlignment="1">
      <alignment horizontal="center"/>
    </xf>
    <xf numFmtId="0" fontId="3" fillId="2" borderId="1" xfId="0" applyFont="1" applyFill="1" applyBorder="1" applyAlignment="1">
      <alignment horizontal="center"/>
    </xf>
    <xf numFmtId="49" fontId="3" fillId="2" borderId="3" xfId="0" applyNumberFormat="1" applyFont="1" applyFill="1" applyBorder="1" applyAlignment="1">
      <alignment horizontal="center"/>
    </xf>
    <xf numFmtId="164" fontId="3" fillId="2" borderId="5" xfId="0" applyNumberFormat="1" applyFont="1" applyFill="1" applyBorder="1" applyAlignment="1">
      <alignment horizontal="center"/>
    </xf>
    <xf numFmtId="0" fontId="2" fillId="0" borderId="5" xfId="0" applyFont="1" applyBorder="1"/>
    <xf numFmtId="49" fontId="2" fillId="0" borderId="6" xfId="0" applyNumberFormat="1" applyFont="1" applyBorder="1" applyAlignment="1">
      <alignment horizontal="center"/>
    </xf>
    <xf numFmtId="164" fontId="2" fillId="0" borderId="5" xfId="0" applyNumberFormat="1" applyFont="1" applyFill="1" applyBorder="1" applyAlignment="1">
      <alignment horizontal="center"/>
    </xf>
    <xf numFmtId="0" fontId="2" fillId="0" borderId="1" xfId="0" applyFont="1" applyBorder="1"/>
    <xf numFmtId="49" fontId="2" fillId="0" borderId="4" xfId="0" applyNumberFormat="1" applyFont="1" applyBorder="1" applyAlignment="1">
      <alignment horizontal="center"/>
    </xf>
    <xf numFmtId="49" fontId="3" fillId="2" borderId="5" xfId="0" applyNumberFormat="1" applyFont="1" applyFill="1" applyBorder="1" applyAlignment="1">
      <alignment horizontal="center"/>
    </xf>
    <xf numFmtId="49" fontId="2" fillId="0" borderId="8" xfId="0" applyNumberFormat="1" applyFont="1" applyBorder="1" applyAlignment="1">
      <alignment horizontal="center"/>
    </xf>
    <xf numFmtId="164" fontId="2" fillId="0" borderId="5" xfId="0" applyNumberFormat="1" applyFont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49" fontId="2" fillId="0" borderId="5" xfId="0" applyNumberFormat="1" applyFont="1" applyBorder="1" applyAlignment="1">
      <alignment horizontal="center"/>
    </xf>
    <xf numFmtId="0" fontId="2" fillId="0" borderId="5" xfId="0" applyFont="1" applyFill="1" applyBorder="1"/>
    <xf numFmtId="49" fontId="2" fillId="0" borderId="5" xfId="0" applyNumberFormat="1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164" fontId="3" fillId="2" borderId="2" xfId="0" applyNumberFormat="1" applyFont="1" applyFill="1" applyBorder="1" applyAlignment="1">
      <alignment horizontal="center"/>
    </xf>
    <xf numFmtId="0" fontId="2" fillId="0" borderId="5" xfId="0" applyFont="1" applyFill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3" fillId="3" borderId="5" xfId="0" applyFont="1" applyFill="1" applyBorder="1" applyAlignment="1">
      <alignment horizontal="center"/>
    </xf>
    <xf numFmtId="49" fontId="3" fillId="3" borderId="7" xfId="0" applyNumberFormat="1" applyFont="1" applyFill="1" applyBorder="1" applyAlignment="1">
      <alignment horizontal="center"/>
    </xf>
    <xf numFmtId="164" fontId="3" fillId="3" borderId="5" xfId="0" applyNumberFormat="1" applyFont="1" applyFill="1" applyBorder="1" applyAlignment="1">
      <alignment horizontal="center"/>
    </xf>
    <xf numFmtId="0" fontId="3" fillId="5" borderId="5" xfId="0" applyFont="1" applyFill="1" applyBorder="1" applyAlignment="1">
      <alignment horizontal="center"/>
    </xf>
    <xf numFmtId="49" fontId="3" fillId="5" borderId="7" xfId="0" applyNumberFormat="1" applyFont="1" applyFill="1" applyBorder="1" applyAlignment="1">
      <alignment horizontal="center"/>
    </xf>
    <xf numFmtId="164" fontId="3" fillId="5" borderId="5" xfId="0" applyNumberFormat="1" applyFont="1" applyFill="1" applyBorder="1" applyAlignment="1">
      <alignment horizontal="center"/>
    </xf>
    <xf numFmtId="49" fontId="3" fillId="2" borderId="9" xfId="0" applyNumberFormat="1" applyFont="1" applyFill="1" applyBorder="1" applyAlignment="1">
      <alignment horizontal="center"/>
    </xf>
    <xf numFmtId="164" fontId="3" fillId="2" borderId="9" xfId="0" applyNumberFormat="1" applyFont="1" applyFill="1" applyBorder="1" applyAlignment="1">
      <alignment horizontal="center"/>
    </xf>
    <xf numFmtId="49" fontId="2" fillId="0" borderId="10" xfId="0" applyNumberFormat="1" applyFont="1" applyFill="1" applyBorder="1" applyAlignment="1">
      <alignment horizontal="center"/>
    </xf>
    <xf numFmtId="49" fontId="3" fillId="5" borderId="3" xfId="0" applyNumberFormat="1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 vertical="center" wrapText="1"/>
    </xf>
    <xf numFmtId="49" fontId="3" fillId="3" borderId="7" xfId="0" applyNumberFormat="1" applyFont="1" applyFill="1" applyBorder="1" applyAlignment="1">
      <alignment horizontal="center" vertical="center"/>
    </xf>
    <xf numFmtId="164" fontId="3" fillId="3" borderId="5" xfId="0" applyNumberFormat="1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/>
    </xf>
    <xf numFmtId="0" fontId="3" fillId="4" borderId="5" xfId="0" applyFont="1" applyFill="1" applyBorder="1"/>
    <xf numFmtId="164" fontId="3" fillId="4" borderId="5" xfId="0" applyNumberFormat="1" applyFont="1" applyFill="1" applyBorder="1" applyAlignment="1">
      <alignment horizontal="center"/>
    </xf>
    <xf numFmtId="0" fontId="2" fillId="0" borderId="0" xfId="0" applyFont="1" applyFill="1"/>
    <xf numFmtId="0" fontId="2" fillId="0" borderId="5" xfId="0" applyFont="1" applyFill="1" applyBorder="1" applyAlignment="1">
      <alignment horizontal="left" vertical="center" wrapText="1"/>
    </xf>
    <xf numFmtId="49" fontId="2" fillId="0" borderId="5" xfId="0" applyNumberFormat="1" applyFont="1" applyFill="1" applyBorder="1" applyAlignment="1">
      <alignment horizontal="center" vertical="center"/>
    </xf>
    <xf numFmtId="164" fontId="2" fillId="0" borderId="5" xfId="0" applyNumberFormat="1" applyFont="1" applyFill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164" fontId="2" fillId="6" borderId="5" xfId="0" applyNumberFormat="1" applyFont="1" applyFill="1" applyBorder="1" applyAlignment="1">
      <alignment horizontal="center" vertical="center"/>
    </xf>
    <xf numFmtId="164" fontId="2" fillId="6" borderId="5" xfId="0" applyNumberFormat="1" applyFont="1" applyFill="1" applyBorder="1" applyAlignment="1">
      <alignment horizontal="center"/>
    </xf>
    <xf numFmtId="0" fontId="3" fillId="5" borderId="5" xfId="0" applyFont="1" applyFill="1" applyBorder="1" applyAlignment="1">
      <alignment horizontal="center" vertical="center" wrapText="1"/>
    </xf>
    <xf numFmtId="164" fontId="3" fillId="5" borderId="1" xfId="0" applyNumberFormat="1" applyFont="1" applyFill="1" applyBorder="1" applyAlignment="1">
      <alignment horizontal="center" vertical="center"/>
    </xf>
    <xf numFmtId="164" fontId="3" fillId="5" borderId="5" xfId="0" applyNumberFormat="1" applyFont="1" applyFill="1" applyBorder="1" applyAlignment="1">
      <alignment horizontal="center" vertical="center"/>
    </xf>
    <xf numFmtId="49" fontId="2" fillId="0" borderId="11" xfId="0" applyNumberFormat="1" applyFont="1" applyFill="1" applyBorder="1" applyAlignment="1">
      <alignment horizontal="center"/>
    </xf>
    <xf numFmtId="0" fontId="2" fillId="0" borderId="9" xfId="0" applyFont="1" applyBorder="1"/>
    <xf numFmtId="49" fontId="2" fillId="6" borderId="8" xfId="0" applyNumberFormat="1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 wrapText="1"/>
    </xf>
    <xf numFmtId="49" fontId="3" fillId="5" borderId="8" xfId="0" applyNumberFormat="1" applyFont="1" applyFill="1" applyBorder="1" applyAlignment="1">
      <alignment horizontal="center" vertical="center"/>
    </xf>
    <xf numFmtId="0" fontId="2" fillId="0" borderId="12" xfId="0" applyFont="1" applyBorder="1" applyAlignment="1">
      <alignment horizontal="right"/>
    </xf>
    <xf numFmtId="0" fontId="2" fillId="0" borderId="5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6" borderId="5" xfId="0" applyFont="1" applyFill="1" applyBorder="1"/>
    <xf numFmtId="49" fontId="2" fillId="6" borderId="5" xfId="0" applyNumberFormat="1" applyFont="1" applyFill="1" applyBorder="1" applyAlignment="1">
      <alignment horizontal="center"/>
    </xf>
    <xf numFmtId="0" fontId="2" fillId="6" borderId="5" xfId="0" applyFont="1" applyFill="1" applyBorder="1" applyAlignment="1">
      <alignment horizontal="left"/>
    </xf>
    <xf numFmtId="0" fontId="2" fillId="0" borderId="5" xfId="0" applyFont="1" applyFill="1" applyBorder="1" applyAlignment="1">
      <alignment horizontal="right" vertical="center" wrapText="1"/>
    </xf>
    <xf numFmtId="164" fontId="2" fillId="6" borderId="9" xfId="0" applyNumberFormat="1" applyFont="1" applyFill="1" applyBorder="1" applyAlignment="1">
      <alignment horizontal="center"/>
    </xf>
    <xf numFmtId="49" fontId="2" fillId="6" borderId="8" xfId="0" applyNumberFormat="1" applyFont="1" applyFill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49" fontId="2" fillId="6" borderId="7" xfId="0" applyNumberFormat="1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14" fontId="2" fillId="0" borderId="0" xfId="0" applyNumberFormat="1" applyFont="1" applyAlignment="1">
      <alignment horizontal="left" vertical="top"/>
    </xf>
    <xf numFmtId="14" fontId="2" fillId="0" borderId="0" xfId="0" applyNumberFormat="1" applyFont="1" applyAlignment="1">
      <alignment vertical="top"/>
    </xf>
  </cellXfs>
  <cellStyles count="1">
    <cellStyle name="Paprastas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92"/>
  <sheetViews>
    <sheetView tabSelected="1" zoomScaleNormal="100" workbookViewId="0">
      <selection activeCell="F7" sqref="F7"/>
    </sheetView>
  </sheetViews>
  <sheetFormatPr defaultRowHeight="12.75"/>
  <cols>
    <col min="1" max="1" width="66" style="1" customWidth="1"/>
    <col min="2" max="2" width="10.5703125" style="1" customWidth="1"/>
    <col min="3" max="3" width="9.42578125" style="1" customWidth="1"/>
    <col min="4" max="4" width="10.7109375" style="1" customWidth="1"/>
    <col min="5" max="5" width="9.28515625" style="1" customWidth="1"/>
    <col min="6" max="6" width="10.42578125" style="1" customWidth="1"/>
    <col min="7" max="16384" width="9.140625" style="1"/>
  </cols>
  <sheetData>
    <row r="1" spans="1:4">
      <c r="A1" s="69" t="s">
        <v>58</v>
      </c>
      <c r="B1" s="69"/>
      <c r="C1" s="69"/>
      <c r="D1" s="69"/>
    </row>
    <row r="2" spans="1:4">
      <c r="A2" s="69" t="s">
        <v>66</v>
      </c>
      <c r="B2" s="69"/>
      <c r="C2" s="69"/>
      <c r="D2" s="69"/>
    </row>
    <row r="3" spans="1:4">
      <c r="A3" s="70" t="s">
        <v>57</v>
      </c>
      <c r="B3" s="70"/>
      <c r="C3" s="70"/>
      <c r="D3" s="70"/>
    </row>
    <row r="5" spans="1:4" ht="15.75">
      <c r="A5" s="68" t="s">
        <v>67</v>
      </c>
      <c r="B5" s="68"/>
      <c r="C5" s="68"/>
      <c r="D5" s="68"/>
    </row>
    <row r="6" spans="1:4">
      <c r="B6" s="2"/>
      <c r="D6" s="54" t="s">
        <v>53</v>
      </c>
    </row>
    <row r="7" spans="1:4" ht="53.25" customHeight="1">
      <c r="A7" s="55" t="s">
        <v>42</v>
      </c>
      <c r="B7" s="56" t="s">
        <v>50</v>
      </c>
      <c r="C7" s="57" t="s">
        <v>39</v>
      </c>
      <c r="D7" s="58" t="s">
        <v>68</v>
      </c>
    </row>
    <row r="8" spans="1:4">
      <c r="A8" s="3" t="s">
        <v>19</v>
      </c>
      <c r="B8" s="4"/>
      <c r="C8" s="5">
        <f>SUM(C9:C10)</f>
        <v>66.8</v>
      </c>
      <c r="D8" s="5">
        <f>SUM(D9:D10)</f>
        <v>4.7</v>
      </c>
    </row>
    <row r="9" spans="1:4">
      <c r="A9" s="6" t="s">
        <v>21</v>
      </c>
      <c r="B9" s="7" t="s">
        <v>2</v>
      </c>
      <c r="C9" s="45">
        <v>62</v>
      </c>
      <c r="D9" s="45"/>
    </row>
    <row r="10" spans="1:4">
      <c r="A10" s="9" t="s">
        <v>48</v>
      </c>
      <c r="B10" s="10" t="s">
        <v>2</v>
      </c>
      <c r="C10" s="45">
        <v>4.8</v>
      </c>
      <c r="D10" s="45">
        <v>4.7</v>
      </c>
    </row>
    <row r="11" spans="1:4">
      <c r="A11" s="3" t="s">
        <v>17</v>
      </c>
      <c r="B11" s="11"/>
      <c r="C11" s="5">
        <f>SUM(C12:C13)</f>
        <v>137.19999999999999</v>
      </c>
      <c r="D11" s="5">
        <f>SUM(D12:D13)</f>
        <v>5.1999999999999993</v>
      </c>
    </row>
    <row r="12" spans="1:4">
      <c r="A12" s="6" t="s">
        <v>20</v>
      </c>
      <c r="B12" s="12" t="s">
        <v>2</v>
      </c>
      <c r="C12" s="63">
        <v>50.2</v>
      </c>
      <c r="D12" s="45">
        <v>1.9</v>
      </c>
    </row>
    <row r="13" spans="1:4">
      <c r="A13" s="6" t="s">
        <v>51</v>
      </c>
      <c r="B13" s="15" t="s">
        <v>2</v>
      </c>
      <c r="C13" s="45">
        <v>87</v>
      </c>
      <c r="D13" s="45">
        <v>3.3</v>
      </c>
    </row>
    <row r="14" spans="1:4">
      <c r="A14" s="14" t="s">
        <v>16</v>
      </c>
      <c r="B14" s="11"/>
      <c r="C14" s="5">
        <f>SUM(C15:C27)</f>
        <v>494.8</v>
      </c>
      <c r="D14" s="5">
        <f>SUM(D15:D27)</f>
        <v>445</v>
      </c>
    </row>
    <row r="15" spans="1:4">
      <c r="A15" s="61" t="s">
        <v>69</v>
      </c>
      <c r="B15" s="60" t="s">
        <v>0</v>
      </c>
      <c r="C15" s="45">
        <v>22.3</v>
      </c>
      <c r="D15" s="45">
        <v>22</v>
      </c>
    </row>
    <row r="16" spans="1:4">
      <c r="A16" s="6" t="s">
        <v>5</v>
      </c>
      <c r="B16" s="15" t="s">
        <v>0</v>
      </c>
      <c r="C16" s="45">
        <v>0.2</v>
      </c>
      <c r="D16" s="45">
        <v>0.2</v>
      </c>
    </row>
    <row r="17" spans="1:4">
      <c r="A17" s="6" t="s">
        <v>8</v>
      </c>
      <c r="B17" s="15" t="s">
        <v>0</v>
      </c>
      <c r="C17" s="45">
        <v>9.8000000000000007</v>
      </c>
      <c r="D17" s="45">
        <v>8.3000000000000007</v>
      </c>
    </row>
    <row r="18" spans="1:4">
      <c r="A18" s="6" t="s">
        <v>14</v>
      </c>
      <c r="B18" s="15" t="s">
        <v>0</v>
      </c>
      <c r="C18" s="45">
        <v>13.9</v>
      </c>
      <c r="D18" s="45">
        <v>13.7</v>
      </c>
    </row>
    <row r="19" spans="1:4">
      <c r="A19" s="6" t="s">
        <v>7</v>
      </c>
      <c r="B19" s="15" t="s">
        <v>0</v>
      </c>
      <c r="C19" s="45">
        <v>8.1999999999999993</v>
      </c>
      <c r="D19" s="45">
        <v>8.1999999999999993</v>
      </c>
    </row>
    <row r="20" spans="1:4">
      <c r="A20" s="6" t="s">
        <v>23</v>
      </c>
      <c r="B20" s="15" t="s">
        <v>0</v>
      </c>
      <c r="C20" s="45">
        <v>19.5</v>
      </c>
      <c r="D20" s="45">
        <v>19.2</v>
      </c>
    </row>
    <row r="21" spans="1:4">
      <c r="A21" s="6" t="s">
        <v>6</v>
      </c>
      <c r="B21" s="15" t="s">
        <v>0</v>
      </c>
      <c r="C21" s="45">
        <v>0.1</v>
      </c>
      <c r="D21" s="45">
        <v>0.1</v>
      </c>
    </row>
    <row r="22" spans="1:4">
      <c r="A22" s="6" t="s">
        <v>9</v>
      </c>
      <c r="B22" s="15" t="s">
        <v>0</v>
      </c>
      <c r="C22" s="45">
        <v>1.6</v>
      </c>
      <c r="D22" s="45">
        <v>1.6</v>
      </c>
    </row>
    <row r="23" spans="1:4">
      <c r="A23" s="6" t="s">
        <v>10</v>
      </c>
      <c r="B23" s="15" t="s">
        <v>0</v>
      </c>
      <c r="C23" s="45">
        <v>1.6</v>
      </c>
      <c r="D23" s="45">
        <v>1.6</v>
      </c>
    </row>
    <row r="24" spans="1:4">
      <c r="A24" s="6" t="s">
        <v>46</v>
      </c>
      <c r="B24" s="15" t="s">
        <v>12</v>
      </c>
      <c r="C24" s="45">
        <v>32.799999999999997</v>
      </c>
      <c r="D24" s="45">
        <v>8.5</v>
      </c>
    </row>
    <row r="25" spans="1:4">
      <c r="A25" s="6" t="s">
        <v>11</v>
      </c>
      <c r="B25" s="15" t="s">
        <v>12</v>
      </c>
      <c r="C25" s="45">
        <v>15</v>
      </c>
      <c r="D25" s="45">
        <v>13.6</v>
      </c>
    </row>
    <row r="26" spans="1:4">
      <c r="A26" s="6" t="s">
        <v>15</v>
      </c>
      <c r="B26" s="15" t="s">
        <v>2</v>
      </c>
      <c r="C26" s="45">
        <v>75.7</v>
      </c>
      <c r="D26" s="45">
        <v>70</v>
      </c>
    </row>
    <row r="27" spans="1:4">
      <c r="A27" s="16" t="s">
        <v>27</v>
      </c>
      <c r="B27" s="17" t="s">
        <v>1</v>
      </c>
      <c r="C27" s="45">
        <v>294.10000000000002</v>
      </c>
      <c r="D27" s="8">
        <v>278</v>
      </c>
    </row>
    <row r="28" spans="1:4">
      <c r="A28" s="18" t="s">
        <v>22</v>
      </c>
      <c r="B28" s="19"/>
      <c r="C28" s="20">
        <f>+C29+C30+C31+C32+C40+C41+C42+C43+C44+C45</f>
        <v>891.30000000000007</v>
      </c>
      <c r="D28" s="5">
        <f>+D29+D30+D31+D32+D40+D41+D42+D43+D44+D45</f>
        <v>101.6</v>
      </c>
    </row>
    <row r="29" spans="1:4" ht="25.5">
      <c r="A29" s="40" t="s">
        <v>54</v>
      </c>
      <c r="B29" s="41" t="s">
        <v>13</v>
      </c>
      <c r="C29" s="44">
        <v>1.2</v>
      </c>
      <c r="D29" s="44"/>
    </row>
    <row r="30" spans="1:4">
      <c r="A30" s="16" t="s">
        <v>28</v>
      </c>
      <c r="B30" s="17" t="s">
        <v>13</v>
      </c>
      <c r="C30" s="44">
        <v>96.9</v>
      </c>
      <c r="D30" s="59"/>
    </row>
    <row r="31" spans="1:4">
      <c r="A31" s="16" t="s">
        <v>29</v>
      </c>
      <c r="B31" s="17" t="s">
        <v>13</v>
      </c>
      <c r="C31" s="45">
        <v>2</v>
      </c>
      <c r="D31" s="45">
        <v>2</v>
      </c>
    </row>
    <row r="32" spans="1:4" ht="25.5">
      <c r="A32" s="40" t="s">
        <v>45</v>
      </c>
      <c r="B32" s="41" t="s">
        <v>13</v>
      </c>
      <c r="C32" s="44">
        <f>SUM(C33:C39)</f>
        <v>196.6</v>
      </c>
      <c r="D32" s="42">
        <f>SUM(D33:D39)</f>
        <v>7.5</v>
      </c>
    </row>
    <row r="33" spans="1:4">
      <c r="A33" s="21" t="s">
        <v>55</v>
      </c>
      <c r="B33" s="17" t="s">
        <v>4</v>
      </c>
      <c r="C33" s="45">
        <v>25</v>
      </c>
      <c r="D33" s="8"/>
    </row>
    <row r="34" spans="1:4">
      <c r="A34" s="22" t="s">
        <v>34</v>
      </c>
      <c r="B34" s="17" t="s">
        <v>4</v>
      </c>
      <c r="C34" s="45">
        <v>39</v>
      </c>
      <c r="D34" s="8"/>
    </row>
    <row r="35" spans="1:4">
      <c r="A35" s="22" t="s">
        <v>25</v>
      </c>
      <c r="B35" s="17" t="s">
        <v>4</v>
      </c>
      <c r="C35" s="45">
        <v>108</v>
      </c>
      <c r="D35" s="8"/>
    </row>
    <row r="36" spans="1:4">
      <c r="A36" s="22" t="s">
        <v>56</v>
      </c>
      <c r="B36" s="17" t="s">
        <v>4</v>
      </c>
      <c r="C36" s="45">
        <v>7</v>
      </c>
      <c r="D36" s="8"/>
    </row>
    <row r="37" spans="1:4">
      <c r="A37" s="21" t="s">
        <v>37</v>
      </c>
      <c r="B37" s="17" t="s">
        <v>4</v>
      </c>
      <c r="C37" s="45">
        <v>5</v>
      </c>
      <c r="D37" s="45"/>
    </row>
    <row r="38" spans="1:4">
      <c r="A38" s="21" t="s">
        <v>49</v>
      </c>
      <c r="B38" s="17" t="s">
        <v>4</v>
      </c>
      <c r="C38" s="45">
        <v>5</v>
      </c>
      <c r="D38" s="45"/>
    </row>
    <row r="39" spans="1:4">
      <c r="A39" s="21" t="s">
        <v>44</v>
      </c>
      <c r="B39" s="17" t="s">
        <v>4</v>
      </c>
      <c r="C39" s="45">
        <v>7.6</v>
      </c>
      <c r="D39" s="45">
        <v>7.5</v>
      </c>
    </row>
    <row r="40" spans="1:4" ht="25.5">
      <c r="A40" s="40" t="s">
        <v>38</v>
      </c>
      <c r="B40" s="41" t="s">
        <v>13</v>
      </c>
      <c r="C40" s="44">
        <v>29.1</v>
      </c>
      <c r="D40" s="44">
        <v>1.1000000000000001</v>
      </c>
    </row>
    <row r="41" spans="1:4">
      <c r="A41" s="16" t="s">
        <v>32</v>
      </c>
      <c r="B41" s="17" t="s">
        <v>13</v>
      </c>
      <c r="C41" s="45">
        <v>214.1</v>
      </c>
      <c r="D41" s="45">
        <v>6.1</v>
      </c>
    </row>
    <row r="42" spans="1:4" ht="25.5">
      <c r="A42" s="40" t="s">
        <v>30</v>
      </c>
      <c r="B42" s="41" t="s">
        <v>13</v>
      </c>
      <c r="C42" s="44">
        <v>218.1</v>
      </c>
      <c r="D42" s="44"/>
    </row>
    <row r="43" spans="1:4">
      <c r="A43" s="16" t="s">
        <v>36</v>
      </c>
      <c r="B43" s="17" t="s">
        <v>13</v>
      </c>
      <c r="C43" s="45">
        <v>4.2</v>
      </c>
      <c r="D43" s="45">
        <v>0.1</v>
      </c>
    </row>
    <row r="44" spans="1:4">
      <c r="A44" s="16" t="s">
        <v>47</v>
      </c>
      <c r="B44" s="17" t="s">
        <v>3</v>
      </c>
      <c r="C44" s="45">
        <v>0.2</v>
      </c>
      <c r="D44" s="45">
        <v>0.2</v>
      </c>
    </row>
    <row r="45" spans="1:4">
      <c r="A45" s="16" t="s">
        <v>65</v>
      </c>
      <c r="B45" s="17"/>
      <c r="C45" s="45">
        <f>+C46+C47</f>
        <v>128.9</v>
      </c>
      <c r="D45" s="8">
        <f>+D46+D47</f>
        <v>84.6</v>
      </c>
    </row>
    <row r="46" spans="1:4">
      <c r="A46" s="21" t="s">
        <v>70</v>
      </c>
      <c r="B46" s="17" t="s">
        <v>3</v>
      </c>
      <c r="C46" s="45">
        <v>106.2</v>
      </c>
      <c r="D46" s="8">
        <v>84.6</v>
      </c>
    </row>
    <row r="47" spans="1:4" ht="25.5">
      <c r="A47" s="62" t="s">
        <v>71</v>
      </c>
      <c r="B47" s="41" t="s">
        <v>3</v>
      </c>
      <c r="C47" s="44">
        <v>22.7</v>
      </c>
      <c r="D47" s="42"/>
    </row>
    <row r="48" spans="1:4">
      <c r="A48" s="23" t="s">
        <v>31</v>
      </c>
      <c r="B48" s="24"/>
      <c r="C48" s="25">
        <f>+C8+C11+C14+C28</f>
        <v>1590.1</v>
      </c>
      <c r="D48" s="25">
        <f>+D8+D11+D14+D28</f>
        <v>556.5</v>
      </c>
    </row>
    <row r="49" spans="1:4">
      <c r="A49" s="14" t="s">
        <v>18</v>
      </c>
      <c r="B49" s="11"/>
      <c r="C49" s="5">
        <f>SUM(C50:C59)</f>
        <v>4676.4000000000005</v>
      </c>
      <c r="D49" s="5">
        <f>SUM(D50:D59)</f>
        <v>4412.5999999999995</v>
      </c>
    </row>
    <row r="50" spans="1:4">
      <c r="A50" s="16" t="s">
        <v>55</v>
      </c>
      <c r="B50" s="17" t="s">
        <v>4</v>
      </c>
      <c r="C50" s="8">
        <f>114.6+175.8+2.7</f>
        <v>293.09999999999997</v>
      </c>
      <c r="D50" s="8">
        <f>110.6-0.5+169.7-0.5</f>
        <v>279.29999999999995</v>
      </c>
    </row>
    <row r="51" spans="1:4">
      <c r="A51" s="6" t="s">
        <v>56</v>
      </c>
      <c r="B51" s="17" t="s">
        <v>4</v>
      </c>
      <c r="C51" s="8">
        <f>17.5+399.2+1.7</f>
        <v>418.4</v>
      </c>
      <c r="D51" s="8">
        <f>17.3+391.2-2</f>
        <v>406.5</v>
      </c>
    </row>
    <row r="52" spans="1:4" ht="12.75" customHeight="1">
      <c r="A52" s="6" t="s">
        <v>34</v>
      </c>
      <c r="B52" s="17" t="s">
        <v>4</v>
      </c>
      <c r="C52" s="8">
        <f>88.8+516.2+5</f>
        <v>610</v>
      </c>
      <c r="D52" s="8">
        <f>86.1-0.2+502.2-1</f>
        <v>587.1</v>
      </c>
    </row>
    <row r="53" spans="1:4">
      <c r="A53" s="6" t="s">
        <v>25</v>
      </c>
      <c r="B53" s="17" t="s">
        <v>4</v>
      </c>
      <c r="C53" s="8">
        <f>680.5+1800+23.7</f>
        <v>2504.1999999999998</v>
      </c>
      <c r="D53" s="8">
        <f>656.8-2+1743.6-5</f>
        <v>2393.3999999999996</v>
      </c>
    </row>
    <row r="54" spans="1:4">
      <c r="A54" s="6" t="s">
        <v>24</v>
      </c>
      <c r="B54" s="17" t="s">
        <v>4</v>
      </c>
      <c r="C54" s="8">
        <v>12.2</v>
      </c>
      <c r="D54" s="8">
        <v>12</v>
      </c>
    </row>
    <row r="55" spans="1:4">
      <c r="A55" s="6" t="s">
        <v>35</v>
      </c>
      <c r="B55" s="17" t="s">
        <v>4</v>
      </c>
      <c r="C55" s="8">
        <v>16.8</v>
      </c>
      <c r="D55" s="8">
        <v>16.600000000000001</v>
      </c>
    </row>
    <row r="56" spans="1:4">
      <c r="A56" s="6" t="s">
        <v>26</v>
      </c>
      <c r="B56" s="17" t="s">
        <v>4</v>
      </c>
      <c r="C56" s="8">
        <v>62.5</v>
      </c>
      <c r="D56" s="8">
        <v>61.6</v>
      </c>
    </row>
    <row r="57" spans="1:4">
      <c r="A57" s="40" t="s">
        <v>37</v>
      </c>
      <c r="B57" s="41" t="s">
        <v>4</v>
      </c>
      <c r="C57" s="42">
        <f>191+2.1</f>
        <v>193.1</v>
      </c>
      <c r="D57" s="42">
        <v>185.4</v>
      </c>
    </row>
    <row r="58" spans="1:4">
      <c r="A58" s="16" t="s">
        <v>49</v>
      </c>
      <c r="B58" s="17" t="s">
        <v>4</v>
      </c>
      <c r="C58" s="8">
        <f>65+419.7+4.4</f>
        <v>489.09999999999997</v>
      </c>
      <c r="D58" s="8">
        <f>62.7+408</f>
        <v>470.7</v>
      </c>
    </row>
    <row r="59" spans="1:4">
      <c r="A59" s="40" t="s">
        <v>41</v>
      </c>
      <c r="B59" s="41" t="s">
        <v>4</v>
      </c>
      <c r="C59" s="42">
        <v>77</v>
      </c>
      <c r="D59" s="42"/>
    </row>
    <row r="60" spans="1:4" hidden="1">
      <c r="A60" s="16" t="s">
        <v>43</v>
      </c>
      <c r="B60" s="17" t="s">
        <v>4</v>
      </c>
      <c r="C60" s="8" t="e">
        <f>SUM(#REF!+#REF!)</f>
        <v>#REF!</v>
      </c>
      <c r="D60" s="8"/>
    </row>
    <row r="61" spans="1:4">
      <c r="A61" s="26" t="s">
        <v>52</v>
      </c>
      <c r="B61" s="27"/>
      <c r="C61" s="28">
        <f>+C49</f>
        <v>4676.4000000000005</v>
      </c>
      <c r="D61" s="28">
        <f>+D49</f>
        <v>4412.5999999999995</v>
      </c>
    </row>
    <row r="62" spans="1:4">
      <c r="A62" s="18" t="s">
        <v>18</v>
      </c>
      <c r="B62" s="29"/>
      <c r="C62" s="5">
        <f>SUM(C63)</f>
        <v>378.2</v>
      </c>
      <c r="D62" s="5">
        <f>SUM(D63)</f>
        <v>285.29999999999995</v>
      </c>
    </row>
    <row r="63" spans="1:4">
      <c r="A63" s="6" t="s">
        <v>56</v>
      </c>
      <c r="B63" s="31" t="s">
        <v>4</v>
      </c>
      <c r="C63" s="13">
        <f>336.2+42</f>
        <v>378.2</v>
      </c>
      <c r="D63" s="8">
        <f>245.2-1+41.4-0.3</f>
        <v>285.29999999999995</v>
      </c>
    </row>
    <row r="64" spans="1:4">
      <c r="A64" s="26" t="s">
        <v>40</v>
      </c>
      <c r="B64" s="27"/>
      <c r="C64" s="28">
        <f>SUM(C62)</f>
        <v>378.2</v>
      </c>
      <c r="D64" s="28">
        <f>SUM(D62)</f>
        <v>285.29999999999995</v>
      </c>
    </row>
    <row r="65" spans="1:4">
      <c r="A65" s="14" t="s">
        <v>72</v>
      </c>
      <c r="B65" s="11"/>
      <c r="C65" s="5">
        <f>+C66+C67</f>
        <v>56</v>
      </c>
      <c r="D65" s="5">
        <f>+D66+D67</f>
        <v>55.2</v>
      </c>
    </row>
    <row r="66" spans="1:4">
      <c r="A66" s="6" t="s">
        <v>24</v>
      </c>
      <c r="B66" s="64" t="s">
        <v>4</v>
      </c>
      <c r="C66" s="45">
        <v>23.5</v>
      </c>
      <c r="D66" s="45">
        <v>23.2</v>
      </c>
    </row>
    <row r="67" spans="1:4">
      <c r="A67" s="6" t="s">
        <v>35</v>
      </c>
      <c r="B67" s="51" t="s">
        <v>4</v>
      </c>
      <c r="C67" s="43">
        <v>32.5</v>
      </c>
      <c r="D67" s="44">
        <v>32</v>
      </c>
    </row>
    <row r="68" spans="1:4" ht="38.25">
      <c r="A68" s="52" t="s">
        <v>73</v>
      </c>
      <c r="B68" s="53"/>
      <c r="C68" s="48">
        <f>+C65</f>
        <v>56</v>
      </c>
      <c r="D68" s="48">
        <f>+D65</f>
        <v>55.2</v>
      </c>
    </row>
    <row r="69" spans="1:4">
      <c r="A69" s="18" t="s">
        <v>18</v>
      </c>
      <c r="B69" s="29"/>
      <c r="C69" s="30">
        <f>+C70</f>
        <v>19.899999999999999</v>
      </c>
      <c r="D69" s="30">
        <f>+D70</f>
        <v>0</v>
      </c>
    </row>
    <row r="70" spans="1:4">
      <c r="A70" s="6" t="s">
        <v>59</v>
      </c>
      <c r="B70" s="31" t="s">
        <v>60</v>
      </c>
      <c r="C70" s="13">
        <v>19.899999999999999</v>
      </c>
      <c r="D70" s="8"/>
    </row>
    <row r="71" spans="1:4" ht="25.5">
      <c r="A71" s="46" t="s">
        <v>62</v>
      </c>
      <c r="B71" s="27"/>
      <c r="C71" s="48">
        <f>+C69</f>
        <v>19.899999999999999</v>
      </c>
      <c r="D71" s="48">
        <f>+D69</f>
        <v>0</v>
      </c>
    </row>
    <row r="72" spans="1:4">
      <c r="A72" s="18" t="s">
        <v>18</v>
      </c>
      <c r="B72" s="29"/>
      <c r="C72" s="30">
        <f>+C73+C74+C75</f>
        <v>7</v>
      </c>
      <c r="D72" s="30">
        <f>+D73+D74+D75</f>
        <v>6.8999999999999995</v>
      </c>
    </row>
    <row r="73" spans="1:4">
      <c r="A73" s="6" t="s">
        <v>59</v>
      </c>
      <c r="B73" s="17" t="s">
        <v>60</v>
      </c>
      <c r="C73" s="13">
        <v>1.8</v>
      </c>
      <c r="D73" s="8">
        <v>1.8</v>
      </c>
    </row>
    <row r="74" spans="1:4">
      <c r="A74" s="50" t="s">
        <v>61</v>
      </c>
      <c r="B74" s="17" t="s">
        <v>60</v>
      </c>
      <c r="C74" s="13">
        <v>3.4</v>
      </c>
      <c r="D74" s="8">
        <v>3.3</v>
      </c>
    </row>
    <row r="75" spans="1:4">
      <c r="A75" s="50" t="s">
        <v>74</v>
      </c>
      <c r="B75" s="49" t="s">
        <v>3</v>
      </c>
      <c r="C75" s="65">
        <v>1.8</v>
      </c>
      <c r="D75" s="8">
        <v>1.8</v>
      </c>
    </row>
    <row r="76" spans="1:4" ht="25.5">
      <c r="A76" s="46" t="s">
        <v>63</v>
      </c>
      <c r="B76" s="32"/>
      <c r="C76" s="47">
        <f>+C72</f>
        <v>7</v>
      </c>
      <c r="D76" s="47">
        <f>+D72</f>
        <v>6.8999999999999995</v>
      </c>
    </row>
    <row r="77" spans="1:4">
      <c r="A77" s="18" t="s">
        <v>18</v>
      </c>
      <c r="B77" s="11"/>
      <c r="C77" s="5">
        <f>+C78</f>
        <v>66.599999999999994</v>
      </c>
      <c r="D77" s="5">
        <f>+D78</f>
        <v>1.9</v>
      </c>
    </row>
    <row r="78" spans="1:4">
      <c r="A78" s="6" t="s">
        <v>81</v>
      </c>
      <c r="B78" s="17" t="s">
        <v>4</v>
      </c>
      <c r="C78" s="13">
        <v>66.599999999999994</v>
      </c>
      <c r="D78" s="8">
        <v>1.9</v>
      </c>
    </row>
    <row r="79" spans="1:4">
      <c r="A79" s="33" t="s">
        <v>64</v>
      </c>
      <c r="B79" s="34"/>
      <c r="C79" s="35">
        <f>+C77</f>
        <v>66.599999999999994</v>
      </c>
      <c r="D79" s="35">
        <f>+D77</f>
        <v>1.9</v>
      </c>
    </row>
    <row r="80" spans="1:4">
      <c r="A80" s="18" t="s">
        <v>22</v>
      </c>
      <c r="B80" s="11"/>
      <c r="C80" s="5">
        <f>+C81</f>
        <v>149</v>
      </c>
      <c r="D80" s="5">
        <f>+D81</f>
        <v>0</v>
      </c>
    </row>
    <row r="81" spans="1:4">
      <c r="A81" s="6" t="s">
        <v>75</v>
      </c>
      <c r="B81" s="17" t="s">
        <v>13</v>
      </c>
      <c r="C81" s="13">
        <v>149</v>
      </c>
      <c r="D81" s="8"/>
    </row>
    <row r="82" spans="1:4" ht="38.25">
      <c r="A82" s="46" t="s">
        <v>76</v>
      </c>
      <c r="B82" s="34"/>
      <c r="C82" s="35">
        <f>+C80</f>
        <v>149</v>
      </c>
      <c r="D82" s="35">
        <f>+D80</f>
        <v>0</v>
      </c>
    </row>
    <row r="83" spans="1:4">
      <c r="A83" s="18" t="s">
        <v>22</v>
      </c>
      <c r="B83" s="11"/>
      <c r="C83" s="5">
        <f>+C84</f>
        <v>124.8</v>
      </c>
      <c r="D83" s="5">
        <f>+D84</f>
        <v>1.7</v>
      </c>
    </row>
    <row r="84" spans="1:4">
      <c r="A84" s="67" t="s">
        <v>77</v>
      </c>
      <c r="B84" s="66" t="s">
        <v>13</v>
      </c>
      <c r="C84" s="44">
        <v>124.8</v>
      </c>
      <c r="D84" s="44">
        <v>1.7</v>
      </c>
    </row>
    <row r="85" spans="1:4" ht="25.5">
      <c r="A85" s="46" t="s">
        <v>78</v>
      </c>
      <c r="B85" s="34"/>
      <c r="C85" s="35">
        <f>+C83</f>
        <v>124.8</v>
      </c>
      <c r="D85" s="35">
        <f>+D83</f>
        <v>1.7</v>
      </c>
    </row>
    <row r="86" spans="1:4">
      <c r="A86" s="18" t="s">
        <v>22</v>
      </c>
      <c r="B86" s="11"/>
      <c r="C86" s="5">
        <f>+C87</f>
        <v>59.7</v>
      </c>
      <c r="D86" s="5">
        <f>+D87</f>
        <v>1.2</v>
      </c>
    </row>
    <row r="87" spans="1:4">
      <c r="A87" s="67" t="s">
        <v>79</v>
      </c>
      <c r="B87" s="66" t="s">
        <v>13</v>
      </c>
      <c r="C87" s="44">
        <v>59.7</v>
      </c>
      <c r="D87" s="44">
        <v>1.2</v>
      </c>
    </row>
    <row r="88" spans="1:4">
      <c r="A88" s="46" t="s">
        <v>80</v>
      </c>
      <c r="B88" s="34"/>
      <c r="C88" s="35">
        <f>+C86</f>
        <v>59.7</v>
      </c>
      <c r="D88" s="35">
        <f>+D86</f>
        <v>1.2</v>
      </c>
    </row>
    <row r="89" spans="1:4">
      <c r="A89" s="36" t="s">
        <v>33</v>
      </c>
      <c r="B89" s="37"/>
      <c r="C89" s="38">
        <f>+C48+C61+C64+C68+C71+C76+C79+C82+C85+C88</f>
        <v>7127.7</v>
      </c>
      <c r="D89" s="38">
        <f>SUM(D48+D61+D64+D79+D71+D76+D82+D68+D85+D88)</f>
        <v>5321.2999999999984</v>
      </c>
    </row>
    <row r="92" spans="1:4">
      <c r="A92" s="39"/>
    </row>
  </sheetData>
  <mergeCells count="4">
    <mergeCell ref="A5:D5"/>
    <mergeCell ref="A2:D2"/>
    <mergeCell ref="A1:D1"/>
    <mergeCell ref="A3:D3"/>
  </mergeCells>
  <phoneticPr fontId="1" type="noConversion"/>
  <pageMargins left="0.74803149606299213" right="0.35433070866141736" top="0.39370078740157483" bottom="0.39370078740157483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Tikslinės dotacijos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Liudvika</dc:creator>
  <cp:lastModifiedBy>Liudvika</cp:lastModifiedBy>
  <cp:lastPrinted>2022-01-27T09:28:05Z</cp:lastPrinted>
  <dcterms:created xsi:type="dcterms:W3CDTF">2007-11-03T00:59:35Z</dcterms:created>
  <dcterms:modified xsi:type="dcterms:W3CDTF">2022-01-27T09:28:07Z</dcterms:modified>
</cp:coreProperties>
</file>